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teusz.zyndul\Desktop\KSOW\Sprawozdawczość KSOW\2025\2025.01 - sprawozdanie roczne PD\"/>
    </mc:Choice>
  </mc:AlternateContent>
  <bookViews>
    <workbookView xWindow="0" yWindow="0" windowWidth="28800" windowHeight="12330"/>
  </bookViews>
  <sheets>
    <sheet name="PO" sheetId="4" r:id="rId1"/>
  </sheets>
  <definedNames>
    <definedName name="_xlnm.Print_Area" localSheetId="0">PO!$A$1:$AN$44</definedName>
  </definedNames>
  <calcPr calcId="162913"/>
</workbook>
</file>

<file path=xl/calcChain.xml><?xml version="1.0" encoding="utf-8"?>
<calcChain xmlns="http://schemas.openxmlformats.org/spreadsheetml/2006/main">
  <c r="V26" i="4" l="1"/>
  <c r="T24" i="4" l="1"/>
  <c r="T19" i="4"/>
  <c r="T15" i="4"/>
  <c r="T14" i="4"/>
  <c r="J24" i="4"/>
  <c r="J19" i="4"/>
  <c r="J17" i="4"/>
  <c r="J15" i="4"/>
  <c r="J14" i="4"/>
  <c r="V12" i="4" l="1"/>
  <c r="X24" i="4" l="1"/>
  <c r="X23" i="4"/>
  <c r="X22" i="4"/>
  <c r="X21" i="4"/>
  <c r="X20" i="4"/>
  <c r="X19" i="4"/>
  <c r="X18" i="4"/>
  <c r="X17" i="4"/>
  <c r="X16" i="4"/>
  <c r="X15" i="4"/>
  <c r="X14" i="4"/>
  <c r="X13" i="4"/>
  <c r="X12" i="4"/>
  <c r="V13" i="4" l="1"/>
  <c r="W24" i="4" l="1"/>
  <c r="W23" i="4"/>
  <c r="W22" i="4"/>
  <c r="W21" i="4"/>
  <c r="W20" i="4"/>
  <c r="W19" i="4"/>
  <c r="W18" i="4"/>
  <c r="W17" i="4"/>
  <c r="W16" i="4"/>
  <c r="W15" i="4"/>
  <c r="W14" i="4"/>
  <c r="W13" i="4"/>
  <c r="W12" i="4"/>
  <c r="V14" i="4" l="1"/>
  <c r="V15" i="4"/>
  <c r="V16" i="4"/>
  <c r="V17" i="4"/>
  <c r="V18" i="4"/>
  <c r="V19" i="4"/>
  <c r="V20" i="4"/>
  <c r="V21" i="4"/>
  <c r="V22" i="4"/>
  <c r="V23" i="4"/>
  <c r="V24" i="4"/>
  <c r="U13" i="4"/>
  <c r="U14" i="4"/>
  <c r="U15" i="4"/>
  <c r="U16" i="4"/>
  <c r="U17" i="4"/>
  <c r="U18" i="4"/>
  <c r="U19" i="4"/>
  <c r="U20" i="4"/>
  <c r="U21" i="4"/>
  <c r="U22" i="4"/>
  <c r="U23" i="4"/>
  <c r="U24" i="4"/>
  <c r="U12" i="4"/>
  <c r="T25" i="4"/>
  <c r="S25" i="4"/>
  <c r="R25" i="4"/>
  <c r="Q25" i="4"/>
  <c r="P25" i="4"/>
  <c r="O25" i="4"/>
  <c r="N25" i="4"/>
  <c r="M25" i="4"/>
  <c r="L13" i="4"/>
  <c r="Y13" i="4" s="1"/>
  <c r="L14" i="4"/>
  <c r="L15" i="4"/>
  <c r="L16" i="4"/>
  <c r="L17" i="4"/>
  <c r="L18" i="4"/>
  <c r="L19" i="4"/>
  <c r="L20" i="4"/>
  <c r="L21" i="4"/>
  <c r="L22" i="4"/>
  <c r="L23" i="4"/>
  <c r="L24" i="4"/>
  <c r="K13" i="4"/>
  <c r="K14" i="4"/>
  <c r="K15" i="4"/>
  <c r="K16" i="4"/>
  <c r="K17" i="4"/>
  <c r="K18" i="4"/>
  <c r="K19" i="4"/>
  <c r="K20" i="4"/>
  <c r="K21" i="4"/>
  <c r="K22" i="4"/>
  <c r="K23" i="4"/>
  <c r="K24" i="4"/>
  <c r="L12" i="4"/>
  <c r="Y12" i="4" s="1"/>
  <c r="K12" i="4"/>
  <c r="H25" i="4"/>
  <c r="G25" i="4"/>
  <c r="F25" i="4"/>
  <c r="E25" i="4"/>
  <c r="Y21" i="4" l="1"/>
  <c r="Y17" i="4"/>
  <c r="Y24" i="4"/>
  <c r="Y20" i="4"/>
  <c r="Y16" i="4"/>
  <c r="Y23" i="4"/>
  <c r="Y19" i="4"/>
  <c r="Y15" i="4"/>
  <c r="Y22" i="4"/>
  <c r="Y18" i="4"/>
  <c r="Y14" i="4"/>
  <c r="W25" i="4"/>
  <c r="V25" i="4"/>
  <c r="L25" i="4"/>
  <c r="C12" i="4" s="1"/>
  <c r="C25" i="4" s="1"/>
  <c r="K25" i="4"/>
  <c r="U25" i="4"/>
  <c r="I25" i="4"/>
  <c r="J25" i="4"/>
  <c r="X25" i="4" s="1"/>
  <c r="D12" i="4" l="1"/>
  <c r="D25" i="4" s="1"/>
  <c r="Y25" i="4"/>
</calcChain>
</file>

<file path=xl/sharedStrings.xml><?xml version="1.0" encoding="utf-8"?>
<sst xmlns="http://schemas.openxmlformats.org/spreadsheetml/2006/main" count="58" uniqueCount="55">
  <si>
    <t>Ogółem</t>
  </si>
  <si>
    <t>SUMA</t>
  </si>
  <si>
    <t>Pozostało
(w PLN)</t>
  </si>
  <si>
    <t>Ogółem
(w PLN)</t>
  </si>
  <si>
    <t>Promocja zrównoważonego rozwoju obszarów wiejskich.</t>
  </si>
  <si>
    <t>Identyfikacja, gromadzenie i upowszechnianie dobrych praktyk mających wpływ na rozwój obszarów wiejskich.</t>
  </si>
  <si>
    <t>Aktywizacja mieszkańców wsi na rzecz podejmowania inicjatyw służących włączeniu społecznemu, w szczególności osób starszych, młodzieży, niepełnosprawnych, mniejszości narodowych i innych osób wykluczonych społecznie.</t>
  </si>
  <si>
    <t>Organizacja i udział w targach, wystawach tematycznych na rzecz prezentacji osiągnięć i promocji polskiej wsi w kraju i za granicą.</t>
  </si>
  <si>
    <t>Promocja współpracy w sektorze rolnym i realizacji przez rolników wspólnych inwestycji.</t>
  </si>
  <si>
    <t xml:space="preserve">Plan komunikacyjny PROW 2014-2020. </t>
  </si>
  <si>
    <t>Współpraca z Europejską Siecią na Rzecz Rozwoju Obszarów Wiejskich (ESROW).</t>
  </si>
  <si>
    <t>Ułatwianie wymiany wiedzy pomiędzy podmiotami uczestniczącymi w rozwoju obszarów wiejskich oraz wymiana i rozpowszechnianie rezultatów działań na rzecz tego rozwoju.</t>
  </si>
  <si>
    <t>Poszukiwanie partnerów KSOW do współpracy w ramach działania „Współpraca”, o którym mowa w art. 3 ust.1 pkt. 13 ustawy o wspieraniu rozwoju obszarów wiejskich z udziałem środków EFRROW w ramach PROW na lata 2014-2020 oraz ułatwianie tej współpracy.</t>
  </si>
  <si>
    <t>Szkolenia i działania na rzecz tworzenia sieci kontaktów dla Lokalnych Grup Działania (LGD), w tym zapewnianie pomocy technicznej w zakresie współpracy międzyterytorialnej i międzynarodowej</t>
  </si>
  <si>
    <t>Działania na rzecz tworzenia sieci kontaktów dla doradców i służb wspierających wdrażanie innowacji na obszarach wiejskich.</t>
  </si>
  <si>
    <t>Rozpowszechnianie informacji na temat wyników monitoringu i oceny realizacji działań na rzecz rozwoju obszarów wiejskich w perspektywie finansowej 2014-2020.</t>
  </si>
  <si>
    <t>OGÓŁEM</t>
  </si>
  <si>
    <t>Działanie</t>
  </si>
  <si>
    <t>Wnioski złożone przez partnerów KSOW</t>
  </si>
  <si>
    <t>Umowy zawarte z partnerami KSOW</t>
  </si>
  <si>
    <t>Realizowane operacje własne</t>
  </si>
  <si>
    <t>Operacje zakończone (środki rozliczone)</t>
  </si>
  <si>
    <t>Operacje partnerskie</t>
  </si>
  <si>
    <t>Operacje własne</t>
  </si>
  <si>
    <t>Na operacje partnerów</t>
  </si>
  <si>
    <t>Na operacje własne</t>
  </si>
  <si>
    <t>Operacje w trakcie realizacji</t>
  </si>
  <si>
    <t xml:space="preserve">Liczba złożonych wniosków o wybór operacji 
(szt.) </t>
  </si>
  <si>
    <t>Kwota operacji 
(w PLN)</t>
  </si>
  <si>
    <t>Liczba operacji partnerskich 
(szt.)</t>
  </si>
  <si>
    <t>Kwota operacji partnerskich 
(w PLN)</t>
  </si>
  <si>
    <t>Liczba operacji własnych  
(szt.)</t>
  </si>
  <si>
    <t>Kwota operacji  własnych  
(w PLN)</t>
  </si>
  <si>
    <t>Ogółem liczba operacji przyjętych do realizacji 
(szt.)</t>
  </si>
  <si>
    <t>Ogółem kwota operacji przyjętych do realizacji 
(w PLN)</t>
  </si>
  <si>
    <t>Liczba zawartych umów 
(szt.)</t>
  </si>
  <si>
    <t>Kwota zawartych umów 
(w PLN)</t>
  </si>
  <si>
    <t>Liczba realizowanych operacji własnych 
(szt.)</t>
  </si>
  <si>
    <t>Liczba operacji własnych 
(szt.)</t>
  </si>
  <si>
    <t>Kwota operacji własnych 
(w PLN)</t>
  </si>
  <si>
    <t>Ogółem liczba operacji 
(szt.)</t>
  </si>
  <si>
    <t>Ogółem kwota operacji 
(w PLN)</t>
  </si>
  <si>
    <t>Informacja z przebiegu realizacji działań KSOW w ujęciu finansowym i ilościowym</t>
  </si>
  <si>
    <t xml:space="preserve">Stan na: </t>
  </si>
  <si>
    <t>Koszty poniesione w związku z realizacją operacji własnych 
(w PLN)</t>
  </si>
  <si>
    <t xml:space="preserve">Plan działania KSOW na lata: </t>
  </si>
  <si>
    <t>2014-2020</t>
  </si>
  <si>
    <t>Limit środków planu działania</t>
  </si>
  <si>
    <t>Przyjęte do realizacji zgodnie z obowiązującymi planami operacyjnymi</t>
  </si>
  <si>
    <t>Stopień wykonania planu działania</t>
  </si>
  <si>
    <t>Wsparcie funkcjonowania KSOW</t>
  </si>
  <si>
    <t xml:space="preserve">Samorząd Województwa Łódzkiego </t>
  </si>
  <si>
    <t xml:space="preserve">Jednostka wdrażająca: </t>
  </si>
  <si>
    <t>Gromadzenie przykładów operacji realizujących poszczególne priorytety Programu.</t>
  </si>
  <si>
    <t>KOMENTARZE: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</si>
</sst>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z_ł_-;\-* #,##0.00\ _z_ł_-;_-* &quot;-&quot;??\ _z_ł_-;_-@_-"/>
    <numFmt numFmtId="165" formatCode="#,##0.00\ _z_ł"/>
    <numFmt numFmtId="166" formatCode="#,##0.00\ [$PLN]"/>
    <numFmt numFmtId="167" formatCode="[$-415]General"/>
    <numFmt numFmtId="168" formatCode="#,##0.00_ ;\-#,##0.00\ "/>
  </numFmts>
  <fonts count="19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8"/>
      <color theme="1"/>
      <name val="Calibri"/>
      <family val="2"/>
      <charset val="238"/>
      <scheme val="minor"/>
    </font>
    <font>
      <b/>
      <sz val="11"/>
      <color indexed="8"/>
      <name val="Calibri"/>
      <family val="2"/>
      <charset val="238"/>
    </font>
    <font>
      <sz val="14"/>
      <color theme="1"/>
      <name val="Calibri"/>
      <family val="2"/>
      <charset val="238"/>
      <scheme val="minor"/>
    </font>
    <font>
      <sz val="16"/>
      <color indexed="8"/>
      <name val="Calibri"/>
      <family val="2"/>
      <charset val="238"/>
    </font>
    <font>
      <b/>
      <sz val="18"/>
      <color indexed="8"/>
      <name val="Calibri"/>
      <family val="2"/>
      <charset val="238"/>
    </font>
    <font>
      <b/>
      <sz val="16"/>
      <color indexed="8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b/>
      <u/>
      <sz val="14"/>
      <color indexed="8"/>
      <name val="Calibri"/>
      <family val="2"/>
      <charset val="238"/>
    </font>
    <font>
      <sz val="11"/>
      <color rgb="FF000000"/>
      <name val="Calibri"/>
      <family val="2"/>
      <charset val="238"/>
    </font>
    <font>
      <sz val="11"/>
      <color theme="1"/>
      <name val="Calibri"/>
      <family val="2"/>
      <scheme val="minor"/>
    </font>
    <font>
      <sz val="10"/>
      <name val="Arial"/>
      <family val="2"/>
      <charset val="238"/>
    </font>
    <font>
      <sz val="16"/>
      <color theme="1"/>
      <name val="Calibri"/>
      <family val="2"/>
      <charset val="238"/>
      <scheme val="minor"/>
    </font>
    <font>
      <b/>
      <sz val="20"/>
      <color indexed="8"/>
      <name val="Calibri"/>
      <family val="2"/>
      <charset val="238"/>
    </font>
    <font>
      <b/>
      <sz val="26"/>
      <color indexed="8"/>
      <name val="Calibri"/>
      <family val="2"/>
      <charset val="238"/>
    </font>
    <font>
      <b/>
      <sz val="20"/>
      <color theme="1"/>
      <name val="Calibri"/>
      <family val="2"/>
      <charset val="238"/>
      <scheme val="minor"/>
    </font>
    <font>
      <b/>
      <i/>
      <sz val="16"/>
      <color theme="1"/>
      <name val="Calibri"/>
      <family val="2"/>
      <charset val="238"/>
      <scheme val="minor"/>
    </font>
    <font>
      <sz val="20"/>
      <color indexed="8"/>
      <name val="Calibri"/>
      <family val="2"/>
      <charset val="238"/>
    </font>
  </fonts>
  <fills count="11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E4DFEC"/>
        <bgColor indexed="64"/>
      </patternFill>
    </fill>
    <fill>
      <patternFill patternType="solid">
        <fgColor rgb="FFFDE9D9"/>
        <bgColor indexed="64"/>
      </patternFill>
    </fill>
  </fills>
  <borders count="16">
    <border>
      <left/>
      <right/>
      <top/>
      <bottom/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167" fontId="10" fillId="0" borderId="0"/>
    <xf numFmtId="0" fontId="11" fillId="0" borderId="0"/>
    <xf numFmtId="0" fontId="12" fillId="0" borderId="0"/>
    <xf numFmtId="0" fontId="11" fillId="0" borderId="0"/>
    <xf numFmtId="0" fontId="1" fillId="0" borderId="0"/>
  </cellStyleXfs>
  <cellXfs count="100">
    <xf numFmtId="0" fontId="0" fillId="0" borderId="0" xfId="0"/>
    <xf numFmtId="0" fontId="0" fillId="0" borderId="0" xfId="0" applyFont="1"/>
    <xf numFmtId="1" fontId="0" fillId="0" borderId="0" xfId="0" applyNumberFormat="1" applyFont="1"/>
    <xf numFmtId="0" fontId="2" fillId="0" borderId="0" xfId="0" applyFont="1"/>
    <xf numFmtId="0" fontId="3" fillId="0" borderId="0" xfId="0" applyFont="1" applyAlignment="1">
      <alignment horizontal="center" vertical="center"/>
    </xf>
    <xf numFmtId="0" fontId="4" fillId="0" borderId="0" xfId="0" applyFont="1"/>
    <xf numFmtId="0" fontId="0" fillId="0" borderId="0" xfId="0" applyFont="1" applyFill="1" applyBorder="1"/>
    <xf numFmtId="166" fontId="0" fillId="0" borderId="0" xfId="0" applyNumberFormat="1" applyFont="1"/>
    <xf numFmtId="0" fontId="8" fillId="0" borderId="0" xfId="0" applyFont="1" applyAlignment="1">
      <alignment horizontal="left" vertical="center"/>
    </xf>
    <xf numFmtId="166" fontId="0" fillId="0" borderId="0" xfId="0" applyNumberFormat="1" applyFont="1" applyAlignment="1">
      <alignment horizontal="right"/>
    </xf>
    <xf numFmtId="0" fontId="0" fillId="0" borderId="0" xfId="0" applyFont="1" applyAlignment="1">
      <alignment horizontal="right"/>
    </xf>
    <xf numFmtId="0" fontId="5" fillId="0" borderId="0" xfId="0" applyFont="1"/>
    <xf numFmtId="0" fontId="9" fillId="0" borderId="0" xfId="0" applyFont="1"/>
    <xf numFmtId="3" fontId="0" fillId="0" borderId="0" xfId="0" applyNumberFormat="1" applyFont="1"/>
    <xf numFmtId="0" fontId="0" fillId="0" borderId="0" xfId="0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165" fontId="6" fillId="0" borderId="0" xfId="0" applyNumberFormat="1" applyFont="1" applyFill="1" applyBorder="1" applyAlignment="1">
      <alignment horizontal="right" vertical="center" wrapText="1"/>
    </xf>
    <xf numFmtId="3" fontId="6" fillId="0" borderId="0" xfId="0" applyNumberFormat="1" applyFont="1" applyFill="1" applyBorder="1" applyAlignment="1">
      <alignment horizontal="right" vertical="center" wrapText="1"/>
    </xf>
    <xf numFmtId="4" fontId="6" fillId="0" borderId="0" xfId="0" applyNumberFormat="1" applyFont="1" applyFill="1" applyBorder="1" applyAlignment="1">
      <alignment horizontal="right" vertical="center" wrapText="1"/>
    </xf>
    <xf numFmtId="0" fontId="6" fillId="0" borderId="0" xfId="0" applyFont="1" applyFill="1" applyBorder="1" applyAlignment="1">
      <alignment horizontal="right" vertical="center" wrapText="1"/>
    </xf>
    <xf numFmtId="1" fontId="6" fillId="0" borderId="0" xfId="0" applyNumberFormat="1" applyFont="1" applyFill="1" applyBorder="1" applyAlignment="1">
      <alignment horizontal="right" vertical="center" wrapText="1"/>
    </xf>
    <xf numFmtId="10" fontId="6" fillId="0" borderId="0" xfId="0" applyNumberFormat="1" applyFont="1" applyFill="1" applyBorder="1" applyAlignment="1">
      <alignment horizontal="right" vertical="center" wrapText="1"/>
    </xf>
    <xf numFmtId="10" fontId="5" fillId="0" borderId="0" xfId="0" applyNumberFormat="1" applyFont="1" applyFill="1" applyBorder="1" applyAlignment="1">
      <alignment horizontal="right" vertical="center" wrapText="1"/>
    </xf>
    <xf numFmtId="0" fontId="13" fillId="6" borderId="15" xfId="0" applyFont="1" applyFill="1" applyBorder="1" applyAlignment="1">
      <alignment horizontal="center" vertical="center"/>
    </xf>
    <xf numFmtId="0" fontId="13" fillId="5" borderId="15" xfId="0" applyFont="1" applyFill="1" applyBorder="1" applyAlignment="1">
      <alignment horizontal="center" vertical="center"/>
    </xf>
    <xf numFmtId="0" fontId="13" fillId="4" borderId="15" xfId="0" applyFont="1" applyFill="1" applyBorder="1" applyAlignment="1">
      <alignment horizontal="center" vertical="center"/>
    </xf>
    <xf numFmtId="0" fontId="13" fillId="3" borderId="15" xfId="0" applyFont="1" applyFill="1" applyBorder="1" applyAlignment="1">
      <alignment horizontal="center" vertical="center"/>
    </xf>
    <xf numFmtId="0" fontId="13" fillId="2" borderId="15" xfId="0" applyFont="1" applyFill="1" applyBorder="1" applyAlignment="1">
      <alignment horizontal="center" vertical="center"/>
    </xf>
    <xf numFmtId="0" fontId="13" fillId="7" borderId="15" xfId="0" applyFont="1" applyFill="1" applyBorder="1" applyAlignment="1">
      <alignment horizontal="center" vertical="center"/>
    </xf>
    <xf numFmtId="0" fontId="16" fillId="0" borderId="0" xfId="0" applyFont="1" applyAlignment="1">
      <alignment vertical="center"/>
    </xf>
    <xf numFmtId="0" fontId="14" fillId="0" borderId="0" xfId="0" applyFont="1" applyAlignment="1"/>
    <xf numFmtId="1" fontId="14" fillId="7" borderId="15" xfId="0" applyNumberFormat="1" applyFont="1" applyFill="1" applyBorder="1" applyAlignment="1">
      <alignment horizontal="center" vertical="center" wrapText="1"/>
    </xf>
    <xf numFmtId="4" fontId="14" fillId="7" borderId="15" xfId="0" applyNumberFormat="1" applyFont="1" applyFill="1" applyBorder="1" applyAlignment="1">
      <alignment horizontal="right" vertical="center" wrapText="1"/>
    </xf>
    <xf numFmtId="10" fontId="14" fillId="7" borderId="15" xfId="0" applyNumberFormat="1" applyFont="1" applyFill="1" applyBorder="1" applyAlignment="1">
      <alignment horizontal="center" vertical="center" wrapText="1"/>
    </xf>
    <xf numFmtId="165" fontId="14" fillId="7" borderId="15" xfId="0" applyNumberFormat="1" applyFont="1" applyFill="1" applyBorder="1" applyAlignment="1">
      <alignment horizontal="right" vertical="center" wrapText="1"/>
    </xf>
    <xf numFmtId="164" fontId="7" fillId="0" borderId="10" xfId="0" applyNumberFormat="1" applyFont="1" applyFill="1" applyBorder="1" applyAlignment="1">
      <alignment vertical="center" wrapText="1"/>
    </xf>
    <xf numFmtId="164" fontId="7" fillId="0" borderId="9" xfId="0" applyNumberFormat="1" applyFont="1" applyFill="1" applyBorder="1" applyAlignment="1">
      <alignment vertical="center" wrapText="1"/>
    </xf>
    <xf numFmtId="164" fontId="6" fillId="7" borderId="15" xfId="0" applyNumberFormat="1" applyFont="1" applyFill="1" applyBorder="1" applyAlignment="1">
      <alignment horizontal="right" vertical="center" wrapText="1"/>
    </xf>
    <xf numFmtId="164" fontId="5" fillId="7" borderId="15" xfId="0" applyNumberFormat="1" applyFont="1" applyFill="1" applyBorder="1" applyAlignment="1">
      <alignment horizontal="right" vertical="center" wrapText="1"/>
    </xf>
    <xf numFmtId="164" fontId="7" fillId="7" borderId="15" xfId="0" applyNumberFormat="1" applyFont="1" applyFill="1" applyBorder="1" applyAlignment="1">
      <alignment vertical="center" wrapText="1"/>
    </xf>
    <xf numFmtId="0" fontId="14" fillId="0" borderId="0" xfId="0" applyFont="1" applyFill="1"/>
    <xf numFmtId="0" fontId="14" fillId="8" borderId="0" xfId="0" applyFont="1" applyFill="1" applyAlignment="1">
      <alignment wrapText="1"/>
    </xf>
    <xf numFmtId="0" fontId="9" fillId="0" borderId="0" xfId="0" applyFont="1" applyFill="1"/>
    <xf numFmtId="0" fontId="0" fillId="0" borderId="0" xfId="0" applyFont="1" applyFill="1"/>
    <xf numFmtId="14" fontId="14" fillId="0" borderId="0" xfId="0" applyNumberFormat="1" applyFont="1" applyFill="1" applyAlignment="1">
      <alignment horizontal="left"/>
    </xf>
    <xf numFmtId="1" fontId="5" fillId="4" borderId="15" xfId="0" applyNumberFormat="1" applyFont="1" applyFill="1" applyBorder="1" applyAlignment="1">
      <alignment horizontal="center" vertical="center" wrapText="1"/>
    </xf>
    <xf numFmtId="0" fontId="5" fillId="4" borderId="15" xfId="0" applyFont="1" applyFill="1" applyBorder="1" applyAlignment="1">
      <alignment horizontal="center" vertical="center" wrapText="1"/>
    </xf>
    <xf numFmtId="0" fontId="5" fillId="3" borderId="15" xfId="0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 wrapText="1"/>
    </xf>
    <xf numFmtId="1" fontId="5" fillId="2" borderId="15" xfId="0" applyNumberFormat="1" applyFont="1" applyFill="1" applyBorder="1" applyAlignment="1">
      <alignment horizontal="center" vertical="center" wrapText="1"/>
    </xf>
    <xf numFmtId="1" fontId="18" fillId="5" borderId="15" xfId="0" applyNumberFormat="1" applyFont="1" applyFill="1" applyBorder="1" applyAlignment="1">
      <alignment horizontal="center" vertical="center" wrapText="1"/>
    </xf>
    <xf numFmtId="4" fontId="18" fillId="5" borderId="15" xfId="0" applyNumberFormat="1" applyFont="1" applyFill="1" applyBorder="1" applyAlignment="1">
      <alignment horizontal="right" vertical="center" wrapText="1"/>
    </xf>
    <xf numFmtId="1" fontId="18" fillId="4" borderId="15" xfId="0" applyNumberFormat="1" applyFont="1" applyFill="1" applyBorder="1" applyAlignment="1">
      <alignment horizontal="center" vertical="center"/>
    </xf>
    <xf numFmtId="4" fontId="18" fillId="4" borderId="15" xfId="0" applyNumberFormat="1" applyFont="1" applyFill="1" applyBorder="1" applyAlignment="1">
      <alignment horizontal="right" vertical="center"/>
    </xf>
    <xf numFmtId="1" fontId="18" fillId="7" borderId="15" xfId="0" applyNumberFormat="1" applyFont="1" applyFill="1" applyBorder="1" applyAlignment="1">
      <alignment horizontal="center" vertical="center"/>
    </xf>
    <xf numFmtId="4" fontId="18" fillId="7" borderId="15" xfId="0" applyNumberFormat="1" applyFont="1" applyFill="1" applyBorder="1" applyAlignment="1">
      <alignment horizontal="right" vertical="center"/>
    </xf>
    <xf numFmtId="1" fontId="18" fillId="3" borderId="15" xfId="0" applyNumberFormat="1" applyFont="1" applyFill="1" applyBorder="1" applyAlignment="1">
      <alignment horizontal="center" vertical="center"/>
    </xf>
    <xf numFmtId="4" fontId="18" fillId="3" borderId="15" xfId="0" applyNumberFormat="1" applyFont="1" applyFill="1" applyBorder="1" applyAlignment="1">
      <alignment horizontal="right" vertical="center"/>
    </xf>
    <xf numFmtId="1" fontId="18" fillId="2" borderId="15" xfId="0" applyNumberFormat="1" applyFont="1" applyFill="1" applyBorder="1" applyAlignment="1">
      <alignment horizontal="center" vertical="center"/>
    </xf>
    <xf numFmtId="4" fontId="18" fillId="2" borderId="15" xfId="0" applyNumberFormat="1" applyFont="1" applyFill="1" applyBorder="1" applyAlignment="1">
      <alignment horizontal="right" vertical="center"/>
    </xf>
    <xf numFmtId="10" fontId="18" fillId="7" borderId="15" xfId="0" applyNumberFormat="1" applyFont="1" applyFill="1" applyBorder="1" applyAlignment="1">
      <alignment horizontal="center" vertical="center"/>
    </xf>
    <xf numFmtId="10" fontId="18" fillId="7" borderId="15" xfId="0" applyNumberFormat="1" applyFont="1" applyFill="1" applyBorder="1" applyAlignment="1">
      <alignment horizontal="center" vertical="center" wrapText="1"/>
    </xf>
    <xf numFmtId="4" fontId="18" fillId="9" borderId="15" xfId="0" applyNumberFormat="1" applyFont="1" applyFill="1" applyBorder="1" applyAlignment="1">
      <alignment horizontal="right" vertical="center"/>
    </xf>
    <xf numFmtId="4" fontId="18" fillId="10" borderId="15" xfId="0" applyNumberFormat="1" applyFont="1" applyFill="1" applyBorder="1" applyAlignment="1">
      <alignment horizontal="right" vertical="center"/>
    </xf>
    <xf numFmtId="0" fontId="7" fillId="8" borderId="15" xfId="0" applyFont="1" applyFill="1" applyBorder="1" applyAlignment="1">
      <alignment horizontal="center" vertical="center"/>
    </xf>
    <xf numFmtId="0" fontId="5" fillId="8" borderId="15" xfId="0" applyFont="1" applyFill="1" applyBorder="1" applyAlignment="1">
      <alignment vertical="center" wrapText="1"/>
    </xf>
    <xf numFmtId="168" fontId="14" fillId="0" borderId="15" xfId="0" applyNumberFormat="1" applyFont="1" applyFill="1" applyBorder="1" applyAlignment="1">
      <alignment horizontal="right" vertical="center" wrapText="1"/>
    </xf>
    <xf numFmtId="0" fontId="7" fillId="7" borderId="15" xfId="0" applyFont="1" applyFill="1" applyBorder="1" applyAlignment="1">
      <alignment horizontal="center" vertical="center" wrapText="1"/>
    </xf>
    <xf numFmtId="0" fontId="5" fillId="7" borderId="15" xfId="0" applyFont="1" applyFill="1" applyBorder="1" applyAlignment="1">
      <alignment horizontal="center" vertical="center" wrapText="1"/>
    </xf>
    <xf numFmtId="0" fontId="7" fillId="3" borderId="15" xfId="0" applyFont="1" applyFill="1" applyBorder="1" applyAlignment="1">
      <alignment horizontal="center" vertical="center" wrapText="1"/>
    </xf>
    <xf numFmtId="0" fontId="7" fillId="2" borderId="15" xfId="0" applyFont="1" applyFill="1" applyBorder="1" applyAlignment="1">
      <alignment horizontal="center" vertical="center" wrapText="1"/>
    </xf>
    <xf numFmtId="0" fontId="16" fillId="0" borderId="0" xfId="0" applyFont="1" applyAlignment="1">
      <alignment horizontal="right"/>
    </xf>
    <xf numFmtId="0" fontId="16" fillId="0" borderId="0" xfId="0" applyFont="1" applyAlignment="1">
      <alignment horizontal="right" vertical="center"/>
    </xf>
    <xf numFmtId="0" fontId="16" fillId="0" borderId="0" xfId="0" applyFont="1" applyFill="1" applyAlignment="1">
      <alignment horizontal="right"/>
    </xf>
    <xf numFmtId="0" fontId="5" fillId="5" borderId="15" xfId="0" applyFont="1" applyFill="1" applyBorder="1" applyAlignment="1">
      <alignment horizontal="center" vertical="center" wrapText="1"/>
    </xf>
    <xf numFmtId="0" fontId="14" fillId="8" borderId="10" xfId="0" applyFont="1" applyFill="1" applyBorder="1" applyAlignment="1">
      <alignment horizontal="center" vertical="center" wrapText="1"/>
    </xf>
    <xf numFmtId="0" fontId="14" fillId="8" borderId="9" xfId="0" applyFont="1" applyFill="1" applyBorder="1" applyAlignment="1">
      <alignment horizontal="center" vertical="center" wrapText="1"/>
    </xf>
    <xf numFmtId="0" fontId="17" fillId="0" borderId="8" xfId="0" applyFont="1" applyBorder="1" applyAlignment="1">
      <alignment horizontal="left" vertical="top" wrapText="1"/>
    </xf>
    <xf numFmtId="0" fontId="0" fillId="0" borderId="7" xfId="0" applyFont="1" applyBorder="1" applyAlignment="1">
      <alignment horizontal="left" vertical="top" wrapText="1"/>
    </xf>
    <xf numFmtId="0" fontId="0" fillId="0" borderId="6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0" fillId="0" borderId="0" xfId="0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1" xfId="0" applyFont="1" applyBorder="1" applyAlignment="1">
      <alignment horizontal="left" vertical="top" wrapText="1"/>
    </xf>
    <xf numFmtId="0" fontId="7" fillId="5" borderId="15" xfId="0" applyFont="1" applyFill="1" applyBorder="1" applyAlignment="1">
      <alignment horizontal="center" vertical="center" wrapText="1"/>
    </xf>
    <xf numFmtId="0" fontId="5" fillId="8" borderId="11" xfId="0" applyFont="1" applyFill="1" applyBorder="1" applyAlignment="1">
      <alignment horizontal="center" vertical="center"/>
    </xf>
    <xf numFmtId="0" fontId="5" fillId="8" borderId="14" xfId="0" applyFont="1" applyFill="1" applyBorder="1" applyAlignment="1">
      <alignment horizontal="center" vertical="center"/>
    </xf>
    <xf numFmtId="0" fontId="5" fillId="8" borderId="12" xfId="0" applyFont="1" applyFill="1" applyBorder="1" applyAlignment="1">
      <alignment horizontal="center" vertical="center"/>
    </xf>
    <xf numFmtId="0" fontId="5" fillId="8" borderId="13" xfId="0" applyFont="1" applyFill="1" applyBorder="1" applyAlignment="1">
      <alignment horizontal="center" vertical="center"/>
    </xf>
    <xf numFmtId="0" fontId="7" fillId="6" borderId="15" xfId="0" applyFont="1" applyFill="1" applyBorder="1" applyAlignment="1">
      <alignment horizontal="center" vertical="center" wrapText="1"/>
    </xf>
    <xf numFmtId="0" fontId="5" fillId="6" borderId="15" xfId="0" applyFont="1" applyFill="1" applyBorder="1" applyAlignment="1">
      <alignment horizontal="center" vertical="center" wrapText="1"/>
    </xf>
    <xf numFmtId="0" fontId="5" fillId="6" borderId="15" xfId="0" applyFont="1" applyFill="1" applyBorder="1" applyAlignment="1">
      <alignment horizontal="center" vertical="center"/>
    </xf>
    <xf numFmtId="4" fontId="7" fillId="4" borderId="15" xfId="0" applyNumberFormat="1" applyFont="1" applyFill="1" applyBorder="1" applyAlignment="1">
      <alignment horizontal="center" vertical="center" wrapText="1"/>
    </xf>
    <xf numFmtId="4" fontId="5" fillId="4" borderId="15" xfId="0" applyNumberFormat="1" applyFont="1" applyFill="1" applyBorder="1" applyAlignment="1">
      <alignment horizontal="center" vertical="center" wrapText="1"/>
    </xf>
    <xf numFmtId="0" fontId="7" fillId="4" borderId="15" xfId="0" applyFont="1" applyFill="1" applyBorder="1" applyAlignment="1">
      <alignment horizontal="center" vertical="center" wrapText="1"/>
    </xf>
    <xf numFmtId="0" fontId="13" fillId="8" borderId="10" xfId="0" applyFont="1" applyFill="1" applyBorder="1" applyAlignment="1">
      <alignment horizontal="center" vertical="center"/>
    </xf>
    <xf numFmtId="0" fontId="13" fillId="8" borderId="9" xfId="0" applyFont="1" applyFill="1" applyBorder="1" applyAlignment="1">
      <alignment horizontal="center" vertical="center"/>
    </xf>
    <xf numFmtId="165" fontId="15" fillId="7" borderId="15" xfId="0" applyNumberFormat="1" applyFont="1" applyFill="1" applyBorder="1" applyAlignment="1">
      <alignment horizontal="center" vertical="center" textRotation="90" wrapText="1"/>
    </xf>
  </cellXfs>
  <cellStyles count="6">
    <cellStyle name="Excel Built-in Normal" xfId="1"/>
    <cellStyle name="Normalny" xfId="0" builtinId="0"/>
    <cellStyle name="Normalny 2" xfId="2"/>
    <cellStyle name="Normalny 2 10" xfId="3"/>
    <cellStyle name="Normalny 3" xfId="4"/>
    <cellStyle name="Normalny 4" xfId="5"/>
  </cellStyles>
  <dxfs count="0"/>
  <tableStyles count="0" defaultTableStyle="TableStyleMedium2" defaultPivotStyle="PivotStyleLight16"/>
  <colors>
    <mruColors>
      <color rgb="FFFDE9D9"/>
      <color rgb="FFE4DFE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Z44"/>
  <sheetViews>
    <sheetView tabSelected="1" view="pageBreakPreview" zoomScale="40" zoomScaleNormal="53" zoomScaleSheetLayoutView="40" workbookViewId="0"/>
  </sheetViews>
  <sheetFormatPr defaultColWidth="9.140625" defaultRowHeight="15" x14ac:dyDescent="0.25"/>
  <cols>
    <col min="1" max="1" width="9.140625" style="1"/>
    <col min="2" max="2" width="55.5703125" style="1" customWidth="1"/>
    <col min="3" max="3" width="26" style="1" customWidth="1"/>
    <col min="4" max="4" width="26.7109375" style="1" customWidth="1"/>
    <col min="5" max="5" width="22.42578125" style="1" customWidth="1"/>
    <col min="6" max="6" width="26.7109375" style="1" customWidth="1"/>
    <col min="7" max="7" width="19.42578125" style="1" customWidth="1"/>
    <col min="8" max="8" width="28" style="1" customWidth="1"/>
    <col min="9" max="9" width="23.42578125" style="1" customWidth="1"/>
    <col min="10" max="10" width="29.5703125" style="1" customWidth="1"/>
    <col min="11" max="11" width="27.140625" style="2" customWidth="1"/>
    <col min="12" max="12" width="33.28515625" style="1" customWidth="1"/>
    <col min="13" max="13" width="22.85546875" style="1" customWidth="1"/>
    <col min="14" max="14" width="30.85546875" style="1" customWidth="1"/>
    <col min="15" max="15" width="25.7109375" style="1" customWidth="1"/>
    <col min="16" max="16" width="33.7109375" style="1" customWidth="1"/>
    <col min="17" max="17" width="27" style="1" customWidth="1"/>
    <col min="18" max="18" width="31.28515625" style="1" customWidth="1"/>
    <col min="19" max="19" width="26.5703125" style="1" customWidth="1"/>
    <col min="20" max="20" width="32.7109375" style="1" customWidth="1"/>
    <col min="21" max="21" width="26" style="2" customWidth="1"/>
    <col min="22" max="22" width="34.7109375" style="1" customWidth="1"/>
    <col min="23" max="23" width="24.140625" style="1" customWidth="1"/>
    <col min="24" max="24" width="20.42578125" style="1" customWidth="1"/>
    <col min="25" max="25" width="19.42578125" style="1" customWidth="1"/>
    <col min="26" max="26" width="13.42578125" style="1" customWidth="1"/>
    <col min="27" max="16384" width="9.140625" style="1"/>
  </cols>
  <sheetData>
    <row r="2" spans="1:26" ht="26.25" x14ac:dyDescent="0.3">
      <c r="A2" s="29" t="s">
        <v>42</v>
      </c>
      <c r="C2" s="12"/>
      <c r="D2" s="12"/>
      <c r="E2" s="12"/>
      <c r="F2" s="12"/>
    </row>
    <row r="3" spans="1:26" ht="26.25" x14ac:dyDescent="0.4">
      <c r="A3" s="71" t="s">
        <v>45</v>
      </c>
      <c r="B3" s="71"/>
      <c r="C3" s="40" t="s">
        <v>46</v>
      </c>
      <c r="D3" s="12"/>
      <c r="E3" s="12"/>
      <c r="F3" s="12"/>
    </row>
    <row r="4" spans="1:26" ht="78.75" x14ac:dyDescent="0.4">
      <c r="A4" s="72" t="s">
        <v>52</v>
      </c>
      <c r="B4" s="72"/>
      <c r="C4" s="41" t="s">
        <v>51</v>
      </c>
      <c r="D4" s="30"/>
      <c r="E4" s="30"/>
      <c r="F4" s="30"/>
      <c r="G4" s="30"/>
      <c r="H4" s="30"/>
      <c r="I4" s="30"/>
      <c r="J4" s="30"/>
      <c r="K4" s="30"/>
      <c r="L4" s="30"/>
    </row>
    <row r="5" spans="1:26" ht="26.25" x14ac:dyDescent="0.4">
      <c r="A5" s="73" t="s">
        <v>43</v>
      </c>
      <c r="B5" s="73"/>
      <c r="C5" s="44">
        <v>45657</v>
      </c>
      <c r="D5" s="42"/>
      <c r="E5" s="42"/>
      <c r="F5" s="42"/>
      <c r="G5" s="43"/>
      <c r="H5" s="43"/>
      <c r="I5" s="43"/>
    </row>
    <row r="6" spans="1:26" ht="21.75" thickBot="1" x14ac:dyDescent="0.4">
      <c r="B6" s="11"/>
      <c r="C6" s="11"/>
      <c r="D6" s="11"/>
      <c r="E6" s="11"/>
      <c r="F6" s="11"/>
      <c r="G6" s="11"/>
      <c r="H6" s="11"/>
      <c r="I6" s="11"/>
      <c r="J6" s="11"/>
    </row>
    <row r="7" spans="1:26" ht="33.75" customHeight="1" thickBot="1" x14ac:dyDescent="0.3">
      <c r="A7" s="87" t="s">
        <v>17</v>
      </c>
      <c r="B7" s="88"/>
      <c r="C7" s="91" t="s">
        <v>47</v>
      </c>
      <c r="D7" s="91"/>
      <c r="E7" s="86" t="s">
        <v>18</v>
      </c>
      <c r="F7" s="86"/>
      <c r="G7" s="96" t="s">
        <v>48</v>
      </c>
      <c r="H7" s="96"/>
      <c r="I7" s="96"/>
      <c r="J7" s="96"/>
      <c r="K7" s="96"/>
      <c r="L7" s="96"/>
      <c r="M7" s="69" t="s">
        <v>26</v>
      </c>
      <c r="N7" s="69"/>
      <c r="O7" s="69"/>
      <c r="P7" s="69"/>
      <c r="Q7" s="70" t="s">
        <v>21</v>
      </c>
      <c r="R7" s="70"/>
      <c r="S7" s="70"/>
      <c r="T7" s="70"/>
      <c r="U7" s="70"/>
      <c r="V7" s="70"/>
      <c r="W7" s="67" t="s">
        <v>49</v>
      </c>
      <c r="X7" s="67"/>
      <c r="Y7" s="67"/>
    </row>
    <row r="8" spans="1:26" ht="51" customHeight="1" thickBot="1" x14ac:dyDescent="0.3">
      <c r="A8" s="89"/>
      <c r="B8" s="90"/>
      <c r="C8" s="91"/>
      <c r="D8" s="91"/>
      <c r="E8" s="86"/>
      <c r="F8" s="86"/>
      <c r="G8" s="96"/>
      <c r="H8" s="96"/>
      <c r="I8" s="96"/>
      <c r="J8" s="96"/>
      <c r="K8" s="96"/>
      <c r="L8" s="96"/>
      <c r="M8" s="69"/>
      <c r="N8" s="69"/>
      <c r="O8" s="69"/>
      <c r="P8" s="69"/>
      <c r="Q8" s="70"/>
      <c r="R8" s="70"/>
      <c r="S8" s="70"/>
      <c r="T8" s="70"/>
      <c r="U8" s="70"/>
      <c r="V8" s="70"/>
      <c r="W8" s="67"/>
      <c r="X8" s="67"/>
      <c r="Y8" s="67"/>
    </row>
    <row r="9" spans="1:26" ht="52.5" customHeight="1" thickBot="1" x14ac:dyDescent="0.3">
      <c r="A9" s="89"/>
      <c r="B9" s="90"/>
      <c r="C9" s="92" t="s">
        <v>3</v>
      </c>
      <c r="D9" s="92" t="s">
        <v>2</v>
      </c>
      <c r="E9" s="74" t="s">
        <v>27</v>
      </c>
      <c r="F9" s="74" t="s">
        <v>28</v>
      </c>
      <c r="G9" s="95" t="s">
        <v>29</v>
      </c>
      <c r="H9" s="95" t="s">
        <v>30</v>
      </c>
      <c r="I9" s="95" t="s">
        <v>31</v>
      </c>
      <c r="J9" s="95" t="s">
        <v>32</v>
      </c>
      <c r="K9" s="94" t="s">
        <v>1</v>
      </c>
      <c r="L9" s="95"/>
      <c r="M9" s="69" t="s">
        <v>19</v>
      </c>
      <c r="N9" s="69"/>
      <c r="O9" s="69" t="s">
        <v>20</v>
      </c>
      <c r="P9" s="69"/>
      <c r="Q9" s="70" t="s">
        <v>22</v>
      </c>
      <c r="R9" s="70"/>
      <c r="S9" s="70" t="s">
        <v>23</v>
      </c>
      <c r="T9" s="70"/>
      <c r="U9" s="70" t="s">
        <v>1</v>
      </c>
      <c r="V9" s="70"/>
      <c r="W9" s="68" t="s">
        <v>24</v>
      </c>
      <c r="X9" s="68" t="s">
        <v>25</v>
      </c>
      <c r="Y9" s="67" t="s">
        <v>16</v>
      </c>
    </row>
    <row r="10" spans="1:26" ht="139.5" customHeight="1" thickBot="1" x14ac:dyDescent="0.3">
      <c r="A10" s="89"/>
      <c r="B10" s="90"/>
      <c r="C10" s="93"/>
      <c r="D10" s="93"/>
      <c r="E10" s="74"/>
      <c r="F10" s="74"/>
      <c r="G10" s="95"/>
      <c r="H10" s="95"/>
      <c r="I10" s="95"/>
      <c r="J10" s="95"/>
      <c r="K10" s="45" t="s">
        <v>33</v>
      </c>
      <c r="L10" s="46" t="s">
        <v>34</v>
      </c>
      <c r="M10" s="47" t="s">
        <v>35</v>
      </c>
      <c r="N10" s="47" t="s">
        <v>36</v>
      </c>
      <c r="O10" s="47" t="s">
        <v>37</v>
      </c>
      <c r="P10" s="47" t="s">
        <v>44</v>
      </c>
      <c r="Q10" s="48" t="s">
        <v>29</v>
      </c>
      <c r="R10" s="48" t="s">
        <v>30</v>
      </c>
      <c r="S10" s="48" t="s">
        <v>38</v>
      </c>
      <c r="T10" s="48" t="s">
        <v>39</v>
      </c>
      <c r="U10" s="49" t="s">
        <v>40</v>
      </c>
      <c r="V10" s="48" t="s">
        <v>41</v>
      </c>
      <c r="W10" s="68"/>
      <c r="X10" s="68"/>
      <c r="Y10" s="67"/>
    </row>
    <row r="11" spans="1:26" ht="38.25" customHeight="1" thickBot="1" x14ac:dyDescent="0.3">
      <c r="A11" s="97">
        <v>1</v>
      </c>
      <c r="B11" s="98"/>
      <c r="C11" s="23">
        <v>2</v>
      </c>
      <c r="D11" s="23">
        <v>3</v>
      </c>
      <c r="E11" s="24">
        <v>4</v>
      </c>
      <c r="F11" s="24">
        <v>5</v>
      </c>
      <c r="G11" s="25">
        <v>6</v>
      </c>
      <c r="H11" s="25">
        <v>7</v>
      </c>
      <c r="I11" s="25">
        <v>8</v>
      </c>
      <c r="J11" s="25">
        <v>9</v>
      </c>
      <c r="K11" s="25">
        <v>10</v>
      </c>
      <c r="L11" s="25">
        <v>11</v>
      </c>
      <c r="M11" s="26">
        <v>12</v>
      </c>
      <c r="N11" s="26">
        <v>13</v>
      </c>
      <c r="O11" s="26">
        <v>14</v>
      </c>
      <c r="P11" s="26">
        <v>15</v>
      </c>
      <c r="Q11" s="27">
        <v>16</v>
      </c>
      <c r="R11" s="27">
        <v>17</v>
      </c>
      <c r="S11" s="27">
        <v>18</v>
      </c>
      <c r="T11" s="27">
        <v>19</v>
      </c>
      <c r="U11" s="27">
        <v>20</v>
      </c>
      <c r="V11" s="27">
        <v>21</v>
      </c>
      <c r="W11" s="28">
        <v>22</v>
      </c>
      <c r="X11" s="28">
        <v>23</v>
      </c>
      <c r="Y11" s="28">
        <v>24</v>
      </c>
    </row>
    <row r="12" spans="1:26" ht="108.75" customHeight="1" thickBot="1" x14ac:dyDescent="0.3">
      <c r="A12" s="64">
        <v>1</v>
      </c>
      <c r="B12" s="65" t="s">
        <v>15</v>
      </c>
      <c r="C12" s="99">
        <f>L25</f>
        <v>7542347.9099999983</v>
      </c>
      <c r="D12" s="99">
        <f>C12-V25</f>
        <v>263767.43999999762</v>
      </c>
      <c r="E12" s="50"/>
      <c r="F12" s="51"/>
      <c r="G12" s="52"/>
      <c r="H12" s="53"/>
      <c r="I12" s="52"/>
      <c r="J12" s="53"/>
      <c r="K12" s="54">
        <f>G12+I12</f>
        <v>0</v>
      </c>
      <c r="L12" s="55">
        <f>H12+J12</f>
        <v>0</v>
      </c>
      <c r="M12" s="56"/>
      <c r="N12" s="57"/>
      <c r="O12" s="56"/>
      <c r="P12" s="57"/>
      <c r="Q12" s="58"/>
      <c r="R12" s="59"/>
      <c r="S12" s="58"/>
      <c r="T12" s="59"/>
      <c r="U12" s="54">
        <f>Q12+S12</f>
        <v>0</v>
      </c>
      <c r="V12" s="55">
        <f>R12+T12</f>
        <v>0</v>
      </c>
      <c r="W12" s="60">
        <f>IFERROR(R12/H12,0)</f>
        <v>0</v>
      </c>
      <c r="X12" s="60">
        <f>IFERROR((T12+P12)/J12,0)</f>
        <v>0</v>
      </c>
      <c r="Y12" s="61">
        <f>IFERROR((V12+P12)/L12,0)</f>
        <v>0</v>
      </c>
      <c r="Z12" s="13"/>
    </row>
    <row r="13" spans="1:26" ht="87" customHeight="1" thickBot="1" x14ac:dyDescent="0.3">
      <c r="A13" s="64">
        <v>2</v>
      </c>
      <c r="B13" s="65" t="s">
        <v>14</v>
      </c>
      <c r="C13" s="99"/>
      <c r="D13" s="99"/>
      <c r="E13" s="50"/>
      <c r="F13" s="51"/>
      <c r="G13" s="52"/>
      <c r="H13" s="53"/>
      <c r="I13" s="52"/>
      <c r="J13" s="53"/>
      <c r="K13" s="54">
        <f t="shared" ref="K13:K24" si="0">G13+I13</f>
        <v>0</v>
      </c>
      <c r="L13" s="55">
        <f t="shared" ref="L13:L24" si="1">H13+J13</f>
        <v>0</v>
      </c>
      <c r="M13" s="56"/>
      <c r="N13" s="57"/>
      <c r="O13" s="56"/>
      <c r="P13" s="57"/>
      <c r="Q13" s="58"/>
      <c r="R13" s="59"/>
      <c r="S13" s="58"/>
      <c r="T13" s="59"/>
      <c r="U13" s="54">
        <f t="shared" ref="U13:U24" si="2">Q13+S13</f>
        <v>0</v>
      </c>
      <c r="V13" s="55">
        <f>R13+T13</f>
        <v>0</v>
      </c>
      <c r="W13" s="60">
        <f t="shared" ref="W13:W24" si="3">IFERROR(R13/H13,0)</f>
        <v>0</v>
      </c>
      <c r="X13" s="60">
        <f t="shared" ref="X13:X25" si="4">IFERROR((T13+P13)/J13,0)</f>
        <v>0</v>
      </c>
      <c r="Y13" s="61">
        <f t="shared" ref="Y13:Y25" si="5">IFERROR((V13+P13)/L13,0)</f>
        <v>0</v>
      </c>
      <c r="Z13" s="13"/>
    </row>
    <row r="14" spans="1:26" ht="85.5" customHeight="1" thickBot="1" x14ac:dyDescent="0.3">
      <c r="A14" s="64">
        <v>3</v>
      </c>
      <c r="B14" s="65" t="s">
        <v>53</v>
      </c>
      <c r="C14" s="99"/>
      <c r="D14" s="99"/>
      <c r="E14" s="50">
        <v>6</v>
      </c>
      <c r="F14" s="51">
        <v>228152.5</v>
      </c>
      <c r="G14" s="52">
        <v>2</v>
      </c>
      <c r="H14" s="53">
        <v>40250</v>
      </c>
      <c r="I14" s="52">
        <v>4</v>
      </c>
      <c r="J14" s="53">
        <f>131490+214000</f>
        <v>345490</v>
      </c>
      <c r="K14" s="54">
        <f t="shared" si="0"/>
        <v>6</v>
      </c>
      <c r="L14" s="55">
        <f t="shared" si="1"/>
        <v>385740</v>
      </c>
      <c r="M14" s="56"/>
      <c r="N14" s="57"/>
      <c r="O14" s="56"/>
      <c r="P14" s="57"/>
      <c r="Q14" s="58">
        <v>2</v>
      </c>
      <c r="R14" s="59">
        <v>40250</v>
      </c>
      <c r="S14" s="58">
        <v>4</v>
      </c>
      <c r="T14" s="59">
        <f>131490+163960.23</f>
        <v>295450.23</v>
      </c>
      <c r="U14" s="54">
        <f t="shared" si="2"/>
        <v>6</v>
      </c>
      <c r="V14" s="55">
        <f t="shared" ref="V14:V24" si="6">R14+T14</f>
        <v>335700.23</v>
      </c>
      <c r="W14" s="60">
        <f t="shared" si="3"/>
        <v>1</v>
      </c>
      <c r="X14" s="60">
        <f t="shared" si="4"/>
        <v>0.85516289907088483</v>
      </c>
      <c r="Y14" s="61">
        <f t="shared" si="5"/>
        <v>0.87027591123554726</v>
      </c>
      <c r="Z14" s="13"/>
    </row>
    <row r="15" spans="1:26" ht="137.25" customHeight="1" thickBot="1" x14ac:dyDescent="0.3">
      <c r="A15" s="64">
        <v>4</v>
      </c>
      <c r="B15" s="65" t="s">
        <v>13</v>
      </c>
      <c r="C15" s="99"/>
      <c r="D15" s="99"/>
      <c r="E15" s="50">
        <v>4</v>
      </c>
      <c r="F15" s="51">
        <v>192400</v>
      </c>
      <c r="G15" s="52">
        <v>4</v>
      </c>
      <c r="H15" s="53">
        <v>192400</v>
      </c>
      <c r="I15" s="52">
        <v>6</v>
      </c>
      <c r="J15" s="53">
        <f>157055.05+76000</f>
        <v>233055.05</v>
      </c>
      <c r="K15" s="54">
        <f t="shared" si="0"/>
        <v>10</v>
      </c>
      <c r="L15" s="55">
        <f t="shared" si="1"/>
        <v>425455.05</v>
      </c>
      <c r="M15" s="56"/>
      <c r="N15" s="57"/>
      <c r="O15" s="56"/>
      <c r="P15" s="57"/>
      <c r="Q15" s="58">
        <v>4</v>
      </c>
      <c r="R15" s="59">
        <v>192400</v>
      </c>
      <c r="S15" s="58">
        <v>6</v>
      </c>
      <c r="T15" s="59">
        <f>157055.05+64946</f>
        <v>222001.05</v>
      </c>
      <c r="U15" s="54">
        <f t="shared" si="2"/>
        <v>10</v>
      </c>
      <c r="V15" s="55">
        <f t="shared" si="6"/>
        <v>414401.05</v>
      </c>
      <c r="W15" s="60">
        <f t="shared" si="3"/>
        <v>1</v>
      </c>
      <c r="X15" s="60">
        <f t="shared" si="4"/>
        <v>0.95256914621674149</v>
      </c>
      <c r="Y15" s="61">
        <f t="shared" si="5"/>
        <v>0.97401840687988073</v>
      </c>
      <c r="Z15" s="13"/>
    </row>
    <row r="16" spans="1:26" ht="171.75" customHeight="1" thickBot="1" x14ac:dyDescent="0.3">
      <c r="A16" s="64">
        <v>5</v>
      </c>
      <c r="B16" s="65" t="s">
        <v>12</v>
      </c>
      <c r="C16" s="99"/>
      <c r="D16" s="99"/>
      <c r="E16" s="50"/>
      <c r="F16" s="51"/>
      <c r="G16" s="52"/>
      <c r="H16" s="53"/>
      <c r="I16" s="52"/>
      <c r="J16" s="53"/>
      <c r="K16" s="54">
        <f t="shared" si="0"/>
        <v>0</v>
      </c>
      <c r="L16" s="55">
        <f t="shared" si="1"/>
        <v>0</v>
      </c>
      <c r="M16" s="56"/>
      <c r="N16" s="57"/>
      <c r="O16" s="56"/>
      <c r="P16" s="57"/>
      <c r="Q16" s="58"/>
      <c r="R16" s="59"/>
      <c r="S16" s="58"/>
      <c r="T16" s="59"/>
      <c r="U16" s="54">
        <f t="shared" si="2"/>
        <v>0</v>
      </c>
      <c r="V16" s="55">
        <f t="shared" si="6"/>
        <v>0</v>
      </c>
      <c r="W16" s="60">
        <f t="shared" si="3"/>
        <v>0</v>
      </c>
      <c r="X16" s="60">
        <f t="shared" si="4"/>
        <v>0</v>
      </c>
      <c r="Y16" s="61">
        <f t="shared" si="5"/>
        <v>0</v>
      </c>
      <c r="Z16" s="13"/>
    </row>
    <row r="17" spans="1:26" ht="116.25" customHeight="1" thickBot="1" x14ac:dyDescent="0.3">
      <c r="A17" s="64">
        <v>6</v>
      </c>
      <c r="B17" s="65" t="s">
        <v>11</v>
      </c>
      <c r="C17" s="99"/>
      <c r="D17" s="99"/>
      <c r="E17" s="50">
        <v>119</v>
      </c>
      <c r="F17" s="51">
        <v>7021358.4600000009</v>
      </c>
      <c r="G17" s="52">
        <v>44</v>
      </c>
      <c r="H17" s="53">
        <v>2202485.9700000002</v>
      </c>
      <c r="I17" s="52">
        <v>6</v>
      </c>
      <c r="J17" s="53">
        <f>173846.84+40000</f>
        <v>213846.84</v>
      </c>
      <c r="K17" s="54">
        <f t="shared" si="0"/>
        <v>50</v>
      </c>
      <c r="L17" s="55">
        <f t="shared" si="1"/>
        <v>2416332.81</v>
      </c>
      <c r="M17" s="56"/>
      <c r="N17" s="57"/>
      <c r="O17" s="56"/>
      <c r="P17" s="57"/>
      <c r="Q17" s="58">
        <v>44</v>
      </c>
      <c r="R17" s="59">
        <v>2196466.66</v>
      </c>
      <c r="S17" s="58">
        <v>5</v>
      </c>
      <c r="T17" s="59">
        <v>173846.84</v>
      </c>
      <c r="U17" s="54">
        <f t="shared" si="2"/>
        <v>49</v>
      </c>
      <c r="V17" s="55">
        <f t="shared" si="6"/>
        <v>2370313.5</v>
      </c>
      <c r="W17" s="60">
        <f t="shared" si="3"/>
        <v>0.99726703820955553</v>
      </c>
      <c r="X17" s="60">
        <f t="shared" si="4"/>
        <v>0.81295024046181841</v>
      </c>
      <c r="Y17" s="61">
        <f t="shared" si="5"/>
        <v>0.98095489586138584</v>
      </c>
      <c r="Z17" s="13"/>
    </row>
    <row r="18" spans="1:26" ht="65.25" customHeight="1" thickBot="1" x14ac:dyDescent="0.3">
      <c r="A18" s="64">
        <v>7</v>
      </c>
      <c r="B18" s="65" t="s">
        <v>10</v>
      </c>
      <c r="C18" s="99"/>
      <c r="D18" s="99"/>
      <c r="E18" s="50"/>
      <c r="F18" s="51"/>
      <c r="G18" s="52"/>
      <c r="H18" s="53"/>
      <c r="I18" s="52"/>
      <c r="J18" s="62"/>
      <c r="K18" s="54">
        <f t="shared" si="0"/>
        <v>0</v>
      </c>
      <c r="L18" s="55">
        <f t="shared" si="1"/>
        <v>0</v>
      </c>
      <c r="M18" s="56"/>
      <c r="N18" s="57"/>
      <c r="O18" s="56"/>
      <c r="P18" s="57"/>
      <c r="Q18" s="58"/>
      <c r="R18" s="59"/>
      <c r="S18" s="58"/>
      <c r="T18" s="63"/>
      <c r="U18" s="54">
        <f t="shared" si="2"/>
        <v>0</v>
      </c>
      <c r="V18" s="55">
        <f t="shared" si="6"/>
        <v>0</v>
      </c>
      <c r="W18" s="60">
        <f t="shared" si="3"/>
        <v>0</v>
      </c>
      <c r="X18" s="60">
        <f t="shared" si="4"/>
        <v>0</v>
      </c>
      <c r="Y18" s="61">
        <f t="shared" si="5"/>
        <v>0</v>
      </c>
      <c r="Z18" s="13"/>
    </row>
    <row r="19" spans="1:26" ht="59.25" customHeight="1" thickBot="1" x14ac:dyDescent="0.3">
      <c r="A19" s="64">
        <v>8</v>
      </c>
      <c r="B19" s="65" t="s">
        <v>9</v>
      </c>
      <c r="C19" s="99"/>
      <c r="D19" s="99"/>
      <c r="E19" s="50"/>
      <c r="F19" s="51"/>
      <c r="G19" s="52"/>
      <c r="H19" s="53"/>
      <c r="I19" s="52">
        <v>49</v>
      </c>
      <c r="J19" s="62">
        <f>720132.42+80000</f>
        <v>800132.42</v>
      </c>
      <c r="K19" s="54">
        <f t="shared" si="0"/>
        <v>49</v>
      </c>
      <c r="L19" s="55">
        <f t="shared" si="1"/>
        <v>800132.42</v>
      </c>
      <c r="M19" s="56"/>
      <c r="N19" s="57"/>
      <c r="O19" s="56"/>
      <c r="P19" s="57"/>
      <c r="Q19" s="58"/>
      <c r="R19" s="59"/>
      <c r="S19" s="58">
        <v>48</v>
      </c>
      <c r="T19" s="63">
        <f>719996.77+1478.55</f>
        <v>721475.32000000007</v>
      </c>
      <c r="U19" s="54">
        <f t="shared" si="2"/>
        <v>48</v>
      </c>
      <c r="V19" s="55">
        <f t="shared" si="6"/>
        <v>721475.32000000007</v>
      </c>
      <c r="W19" s="60">
        <f t="shared" si="3"/>
        <v>0</v>
      </c>
      <c r="X19" s="60">
        <f t="shared" si="4"/>
        <v>0.90169489695218208</v>
      </c>
      <c r="Y19" s="61">
        <f t="shared" si="5"/>
        <v>0.90169489695218208</v>
      </c>
      <c r="Z19" s="13"/>
    </row>
    <row r="20" spans="1:26" ht="71.25" customHeight="1" thickBot="1" x14ac:dyDescent="0.3">
      <c r="A20" s="64">
        <v>9</v>
      </c>
      <c r="B20" s="65" t="s">
        <v>8</v>
      </c>
      <c r="C20" s="99"/>
      <c r="D20" s="99"/>
      <c r="E20" s="50">
        <v>27</v>
      </c>
      <c r="F20" s="51">
        <v>2158655.33</v>
      </c>
      <c r="G20" s="52">
        <v>14</v>
      </c>
      <c r="H20" s="53">
        <v>1097563.8999999999</v>
      </c>
      <c r="I20" s="52">
        <v>1</v>
      </c>
      <c r="J20" s="53">
        <v>57500</v>
      </c>
      <c r="K20" s="54">
        <f t="shared" si="0"/>
        <v>15</v>
      </c>
      <c r="L20" s="55">
        <f t="shared" si="1"/>
        <v>1155063.8999999999</v>
      </c>
      <c r="M20" s="56"/>
      <c r="N20" s="57"/>
      <c r="O20" s="56"/>
      <c r="P20" s="57"/>
      <c r="Q20" s="58">
        <v>14</v>
      </c>
      <c r="R20" s="59">
        <v>1096858.75</v>
      </c>
      <c r="S20" s="58">
        <v>1</v>
      </c>
      <c r="T20" s="59">
        <v>57500</v>
      </c>
      <c r="U20" s="54">
        <f t="shared" si="2"/>
        <v>15</v>
      </c>
      <c r="V20" s="55">
        <f t="shared" si="6"/>
        <v>1154358.75</v>
      </c>
      <c r="W20" s="60">
        <f t="shared" si="3"/>
        <v>0.99935753171182118</v>
      </c>
      <c r="X20" s="60">
        <f t="shared" si="4"/>
        <v>1</v>
      </c>
      <c r="Y20" s="61">
        <f t="shared" si="5"/>
        <v>0.99938951429440404</v>
      </c>
      <c r="Z20" s="13"/>
    </row>
    <row r="21" spans="1:26" ht="92.25" customHeight="1" thickBot="1" x14ac:dyDescent="0.3">
      <c r="A21" s="64">
        <v>10</v>
      </c>
      <c r="B21" s="65" t="s">
        <v>7</v>
      </c>
      <c r="C21" s="99"/>
      <c r="D21" s="99"/>
      <c r="E21" s="50">
        <v>10</v>
      </c>
      <c r="F21" s="51">
        <v>589388.67999999993</v>
      </c>
      <c r="G21" s="52">
        <v>2</v>
      </c>
      <c r="H21" s="53">
        <v>128169.37</v>
      </c>
      <c r="I21" s="52">
        <v>3</v>
      </c>
      <c r="J21" s="53">
        <v>321038.38</v>
      </c>
      <c r="K21" s="54">
        <f t="shared" si="0"/>
        <v>5</v>
      </c>
      <c r="L21" s="55">
        <f t="shared" si="1"/>
        <v>449207.75</v>
      </c>
      <c r="M21" s="56"/>
      <c r="N21" s="57"/>
      <c r="O21" s="56"/>
      <c r="P21" s="57"/>
      <c r="Q21" s="58">
        <v>1</v>
      </c>
      <c r="R21" s="59">
        <v>93849</v>
      </c>
      <c r="S21" s="58">
        <v>3</v>
      </c>
      <c r="T21" s="59">
        <v>321038.38</v>
      </c>
      <c r="U21" s="54">
        <f t="shared" si="2"/>
        <v>4</v>
      </c>
      <c r="V21" s="55">
        <f t="shared" si="6"/>
        <v>414887.38</v>
      </c>
      <c r="W21" s="60">
        <f t="shared" si="3"/>
        <v>0.73222642820199557</v>
      </c>
      <c r="X21" s="60">
        <f t="shared" si="4"/>
        <v>1</v>
      </c>
      <c r="Y21" s="61">
        <f t="shared" si="5"/>
        <v>0.92359800114757595</v>
      </c>
      <c r="Z21" s="13"/>
    </row>
    <row r="22" spans="1:26" ht="153.75" customHeight="1" thickBot="1" x14ac:dyDescent="0.3">
      <c r="A22" s="64">
        <v>11</v>
      </c>
      <c r="B22" s="65" t="s">
        <v>6</v>
      </c>
      <c r="C22" s="99"/>
      <c r="D22" s="99"/>
      <c r="E22" s="50">
        <v>16</v>
      </c>
      <c r="F22" s="51">
        <v>771531.03</v>
      </c>
      <c r="G22" s="52">
        <v>8</v>
      </c>
      <c r="H22" s="53">
        <v>423526.27</v>
      </c>
      <c r="I22" s="52">
        <v>1</v>
      </c>
      <c r="J22" s="53">
        <v>53000</v>
      </c>
      <c r="K22" s="54">
        <f t="shared" si="0"/>
        <v>9</v>
      </c>
      <c r="L22" s="55">
        <f t="shared" si="1"/>
        <v>476526.27</v>
      </c>
      <c r="M22" s="56"/>
      <c r="N22" s="57"/>
      <c r="O22" s="56"/>
      <c r="P22" s="57"/>
      <c r="Q22" s="58">
        <v>8</v>
      </c>
      <c r="R22" s="59">
        <v>419794.03</v>
      </c>
      <c r="S22" s="58">
        <v>1</v>
      </c>
      <c r="T22" s="59">
        <v>53000</v>
      </c>
      <c r="U22" s="54">
        <f t="shared" si="2"/>
        <v>9</v>
      </c>
      <c r="V22" s="55">
        <f t="shared" si="6"/>
        <v>472794.03</v>
      </c>
      <c r="W22" s="60">
        <f t="shared" si="3"/>
        <v>0.99118770129654532</v>
      </c>
      <c r="X22" s="60">
        <f t="shared" si="4"/>
        <v>1</v>
      </c>
      <c r="Y22" s="61">
        <f t="shared" si="5"/>
        <v>0.99216781899558237</v>
      </c>
      <c r="Z22" s="13"/>
    </row>
    <row r="23" spans="1:26" ht="87" customHeight="1" thickBot="1" x14ac:dyDescent="0.3">
      <c r="A23" s="64">
        <v>12</v>
      </c>
      <c r="B23" s="65" t="s">
        <v>5</v>
      </c>
      <c r="C23" s="99"/>
      <c r="D23" s="99"/>
      <c r="E23" s="50">
        <v>12</v>
      </c>
      <c r="F23" s="51">
        <v>323351.64</v>
      </c>
      <c r="G23" s="52">
        <v>6</v>
      </c>
      <c r="H23" s="53">
        <v>61220.18</v>
      </c>
      <c r="I23" s="52"/>
      <c r="J23" s="53"/>
      <c r="K23" s="54">
        <f t="shared" si="0"/>
        <v>6</v>
      </c>
      <c r="L23" s="55">
        <f t="shared" si="1"/>
        <v>61220.18</v>
      </c>
      <c r="M23" s="56"/>
      <c r="N23" s="57"/>
      <c r="O23" s="56"/>
      <c r="P23" s="57"/>
      <c r="Q23" s="58">
        <v>6</v>
      </c>
      <c r="R23" s="59">
        <v>61220.18</v>
      </c>
      <c r="S23" s="58"/>
      <c r="T23" s="59"/>
      <c r="U23" s="54">
        <f t="shared" si="2"/>
        <v>6</v>
      </c>
      <c r="V23" s="55">
        <f t="shared" si="6"/>
        <v>61220.18</v>
      </c>
      <c r="W23" s="60">
        <f t="shared" si="3"/>
        <v>1</v>
      </c>
      <c r="X23" s="60">
        <f t="shared" si="4"/>
        <v>0</v>
      </c>
      <c r="Y23" s="61">
        <f t="shared" si="5"/>
        <v>1</v>
      </c>
      <c r="Z23" s="13"/>
    </row>
    <row r="24" spans="1:26" ht="62.25" customHeight="1" thickBot="1" x14ac:dyDescent="0.3">
      <c r="A24" s="64">
        <v>13</v>
      </c>
      <c r="B24" s="65" t="s">
        <v>4</v>
      </c>
      <c r="C24" s="99"/>
      <c r="D24" s="99"/>
      <c r="E24" s="50">
        <v>15</v>
      </c>
      <c r="F24" s="51">
        <v>417072.67</v>
      </c>
      <c r="G24" s="52">
        <v>8</v>
      </c>
      <c r="H24" s="53">
        <v>100257.88</v>
      </c>
      <c r="I24" s="52">
        <v>14</v>
      </c>
      <c r="J24" s="53">
        <f>1102411.65+170000</f>
        <v>1272411.6499999999</v>
      </c>
      <c r="K24" s="54">
        <f t="shared" si="0"/>
        <v>22</v>
      </c>
      <c r="L24" s="55">
        <f t="shared" si="1"/>
        <v>1372669.5299999998</v>
      </c>
      <c r="M24" s="56"/>
      <c r="N24" s="57"/>
      <c r="O24" s="56"/>
      <c r="P24" s="57"/>
      <c r="Q24" s="58">
        <v>8</v>
      </c>
      <c r="R24" s="59">
        <v>98643.88</v>
      </c>
      <c r="S24" s="58">
        <v>14</v>
      </c>
      <c r="T24" s="59">
        <f>1078231.65+156554.5</f>
        <v>1234786.1499999999</v>
      </c>
      <c r="U24" s="54">
        <f t="shared" si="2"/>
        <v>22</v>
      </c>
      <c r="V24" s="55">
        <f t="shared" si="6"/>
        <v>1333430.0299999998</v>
      </c>
      <c r="W24" s="60">
        <f t="shared" si="3"/>
        <v>0.98390151477370158</v>
      </c>
      <c r="X24" s="60">
        <f t="shared" si="4"/>
        <v>0.97042977404364383</v>
      </c>
      <c r="Y24" s="61">
        <f t="shared" si="5"/>
        <v>0.97141373131521325</v>
      </c>
      <c r="Z24" s="13"/>
    </row>
    <row r="25" spans="1:26" ht="29.25" customHeight="1" thickBot="1" x14ac:dyDescent="0.3">
      <c r="A25" s="75" t="s">
        <v>0</v>
      </c>
      <c r="B25" s="76"/>
      <c r="C25" s="34">
        <f>C12</f>
        <v>7542347.9099999983</v>
      </c>
      <c r="D25" s="34">
        <f>D12</f>
        <v>263767.43999999762</v>
      </c>
      <c r="E25" s="31">
        <f>SUM(E12:E24)</f>
        <v>209</v>
      </c>
      <c r="F25" s="32">
        <f>SUM(F12:F24)</f>
        <v>11701910.310000001</v>
      </c>
      <c r="G25" s="31">
        <f>SUM(G12:G24)</f>
        <v>88</v>
      </c>
      <c r="H25" s="32">
        <f>SUM(H12:H24)</f>
        <v>4245873.57</v>
      </c>
      <c r="I25" s="31">
        <f t="shared" ref="I25:J25" si="7">SUM(I12:I24)</f>
        <v>84</v>
      </c>
      <c r="J25" s="32">
        <f t="shared" si="7"/>
        <v>3296474.34</v>
      </c>
      <c r="K25" s="31">
        <f t="shared" ref="K25:V25" si="8">SUM(K12:K24)</f>
        <v>172</v>
      </c>
      <c r="L25" s="32">
        <f t="shared" si="8"/>
        <v>7542347.9099999983</v>
      </c>
      <c r="M25" s="31">
        <f t="shared" si="8"/>
        <v>0</v>
      </c>
      <c r="N25" s="32">
        <f t="shared" si="8"/>
        <v>0</v>
      </c>
      <c r="O25" s="31">
        <f t="shared" si="8"/>
        <v>0</v>
      </c>
      <c r="P25" s="32">
        <f t="shared" si="8"/>
        <v>0</v>
      </c>
      <c r="Q25" s="31">
        <f t="shared" si="8"/>
        <v>87</v>
      </c>
      <c r="R25" s="32">
        <f t="shared" si="8"/>
        <v>4199482.5000000009</v>
      </c>
      <c r="S25" s="31">
        <f t="shared" si="8"/>
        <v>82</v>
      </c>
      <c r="T25" s="32">
        <f t="shared" si="8"/>
        <v>3079097.9699999997</v>
      </c>
      <c r="U25" s="31">
        <f t="shared" si="8"/>
        <v>169</v>
      </c>
      <c r="V25" s="32">
        <f t="shared" si="8"/>
        <v>7278580.4700000007</v>
      </c>
      <c r="W25" s="33">
        <f>IFERROR(R25/H25,0)</f>
        <v>0.98907384564444312</v>
      </c>
      <c r="X25" s="33">
        <f t="shared" si="4"/>
        <v>0.93405792140945343</v>
      </c>
      <c r="Y25" s="33">
        <f t="shared" si="5"/>
        <v>0.96502847082268872</v>
      </c>
    </row>
    <row r="26" spans="1:26" ht="29.25" customHeight="1" thickBot="1" x14ac:dyDescent="0.3">
      <c r="A26" s="35"/>
      <c r="B26" s="36" t="s">
        <v>50</v>
      </c>
      <c r="C26" s="39"/>
      <c r="D26" s="39"/>
      <c r="E26" s="39"/>
      <c r="F26" s="39"/>
      <c r="G26" s="39"/>
      <c r="H26" s="39"/>
      <c r="I26" s="39"/>
      <c r="J26" s="39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66">
        <f>1375349.56+473791.33+526118.81+375350.54+341487.32+396442.75+467518.63</f>
        <v>3956058.94</v>
      </c>
      <c r="W26" s="37"/>
      <c r="X26" s="37"/>
      <c r="Y26" s="38"/>
    </row>
    <row r="27" spans="1:26" ht="29.25" customHeight="1" thickBot="1" x14ac:dyDescent="0.3">
      <c r="A27" s="15"/>
      <c r="B27" s="15"/>
      <c r="C27" s="16"/>
      <c r="D27" s="16"/>
      <c r="E27" s="17"/>
      <c r="F27" s="16"/>
      <c r="G27" s="17"/>
      <c r="H27" s="18"/>
      <c r="I27" s="19"/>
      <c r="J27" s="18"/>
      <c r="K27" s="20"/>
      <c r="L27" s="18"/>
      <c r="M27" s="19"/>
      <c r="N27" s="18"/>
      <c r="O27" s="19"/>
      <c r="P27" s="18"/>
      <c r="Q27" s="19"/>
      <c r="R27" s="18"/>
      <c r="S27" s="19"/>
      <c r="T27" s="18"/>
      <c r="U27" s="20"/>
      <c r="V27" s="18"/>
      <c r="W27" s="21"/>
      <c r="X27" s="21"/>
      <c r="Y27" s="22"/>
    </row>
    <row r="28" spans="1:26" ht="15.75" thickTop="1" x14ac:dyDescent="0.25">
      <c r="A28" s="77" t="s">
        <v>54</v>
      </c>
      <c r="B28" s="78"/>
      <c r="C28" s="78"/>
      <c r="D28" s="78"/>
      <c r="E28" s="78"/>
      <c r="F28" s="78"/>
      <c r="G28" s="78"/>
      <c r="H28" s="78"/>
      <c r="I28" s="78"/>
      <c r="J28" s="78"/>
      <c r="K28" s="78"/>
      <c r="L28" s="78"/>
      <c r="M28" s="78"/>
      <c r="N28" s="78"/>
      <c r="O28" s="79"/>
      <c r="P28" s="14"/>
    </row>
    <row r="29" spans="1:26" ht="18.75" x14ac:dyDescent="0.3">
      <c r="A29" s="80"/>
      <c r="B29" s="81"/>
      <c r="C29" s="81"/>
      <c r="D29" s="81"/>
      <c r="E29" s="81"/>
      <c r="F29" s="81"/>
      <c r="G29" s="81"/>
      <c r="H29" s="81"/>
      <c r="I29" s="81"/>
      <c r="J29" s="81"/>
      <c r="K29" s="81"/>
      <c r="L29" s="81"/>
      <c r="M29" s="81"/>
      <c r="N29" s="81"/>
      <c r="O29" s="82"/>
      <c r="P29" s="14"/>
      <c r="T29" s="5"/>
    </row>
    <row r="30" spans="1:26" ht="15.75" x14ac:dyDescent="0.25">
      <c r="A30" s="80"/>
      <c r="B30" s="81"/>
      <c r="C30" s="81"/>
      <c r="D30" s="81"/>
      <c r="E30" s="81"/>
      <c r="F30" s="81"/>
      <c r="G30" s="81"/>
      <c r="H30" s="81"/>
      <c r="I30" s="81"/>
      <c r="J30" s="81"/>
      <c r="K30" s="81"/>
      <c r="L30" s="81"/>
      <c r="M30" s="81"/>
      <c r="N30" s="81"/>
      <c r="O30" s="82"/>
      <c r="P30" s="14"/>
      <c r="S30" s="8"/>
      <c r="T30" s="10"/>
    </row>
    <row r="31" spans="1:26" ht="15.75" x14ac:dyDescent="0.25">
      <c r="A31" s="80"/>
      <c r="B31" s="81"/>
      <c r="C31" s="81"/>
      <c r="D31" s="81"/>
      <c r="E31" s="81"/>
      <c r="F31" s="81"/>
      <c r="G31" s="81"/>
      <c r="H31" s="81"/>
      <c r="I31" s="81"/>
      <c r="J31" s="81"/>
      <c r="K31" s="81"/>
      <c r="L31" s="81"/>
      <c r="M31" s="81"/>
      <c r="N31" s="81"/>
      <c r="O31" s="82"/>
      <c r="P31" s="14"/>
      <c r="S31" s="8"/>
      <c r="T31" s="9"/>
    </row>
    <row r="32" spans="1:26" ht="15.75" x14ac:dyDescent="0.25">
      <c r="A32" s="80"/>
      <c r="B32" s="81"/>
      <c r="C32" s="81"/>
      <c r="D32" s="81"/>
      <c r="E32" s="81"/>
      <c r="F32" s="81"/>
      <c r="G32" s="81"/>
      <c r="H32" s="81"/>
      <c r="I32" s="81"/>
      <c r="J32" s="81"/>
      <c r="K32" s="81"/>
      <c r="L32" s="81"/>
      <c r="M32" s="81"/>
      <c r="N32" s="81"/>
      <c r="O32" s="82"/>
      <c r="P32" s="14"/>
      <c r="S32" s="8"/>
      <c r="T32" s="9"/>
    </row>
    <row r="33" spans="1:26" ht="15.75" x14ac:dyDescent="0.25">
      <c r="A33" s="80"/>
      <c r="B33" s="81"/>
      <c r="C33" s="81"/>
      <c r="D33" s="81"/>
      <c r="E33" s="81"/>
      <c r="F33" s="81"/>
      <c r="G33" s="81"/>
      <c r="H33" s="81"/>
      <c r="I33" s="81"/>
      <c r="J33" s="81"/>
      <c r="K33" s="81"/>
      <c r="L33" s="81"/>
      <c r="M33" s="81"/>
      <c r="N33" s="81"/>
      <c r="O33" s="82"/>
      <c r="P33" s="14"/>
      <c r="S33" s="8"/>
      <c r="T33" s="9"/>
    </row>
    <row r="34" spans="1:26" ht="15.75" x14ac:dyDescent="0.25">
      <c r="A34" s="80"/>
      <c r="B34" s="81"/>
      <c r="C34" s="81"/>
      <c r="D34" s="81"/>
      <c r="E34" s="81"/>
      <c r="F34" s="81"/>
      <c r="G34" s="81"/>
      <c r="H34" s="81"/>
      <c r="I34" s="81"/>
      <c r="J34" s="81"/>
      <c r="K34" s="81"/>
      <c r="L34" s="81"/>
      <c r="M34" s="81"/>
      <c r="N34" s="81"/>
      <c r="O34" s="82"/>
      <c r="P34" s="14"/>
      <c r="S34" s="8"/>
      <c r="T34" s="7"/>
    </row>
    <row r="35" spans="1:26" x14ac:dyDescent="0.25">
      <c r="A35" s="80"/>
      <c r="B35" s="81"/>
      <c r="C35" s="81"/>
      <c r="D35" s="81"/>
      <c r="E35" s="81"/>
      <c r="F35" s="81"/>
      <c r="G35" s="81"/>
      <c r="H35" s="81"/>
      <c r="I35" s="81"/>
      <c r="J35" s="81"/>
      <c r="K35" s="81"/>
      <c r="L35" s="81"/>
      <c r="M35" s="81"/>
      <c r="N35" s="81"/>
      <c r="O35" s="82"/>
      <c r="P35" s="14"/>
    </row>
    <row r="36" spans="1:26" ht="15.75" thickBot="1" x14ac:dyDescent="0.3">
      <c r="A36" s="83"/>
      <c r="B36" s="84"/>
      <c r="C36" s="84"/>
      <c r="D36" s="84"/>
      <c r="E36" s="84"/>
      <c r="F36" s="84"/>
      <c r="G36" s="84"/>
      <c r="H36" s="84"/>
      <c r="I36" s="84"/>
      <c r="J36" s="84"/>
      <c r="K36" s="84"/>
      <c r="L36" s="84"/>
      <c r="M36" s="84"/>
      <c r="N36" s="84"/>
      <c r="O36" s="85"/>
      <c r="P36" s="14"/>
    </row>
    <row r="37" spans="1:26" ht="15.75" thickTop="1" x14ac:dyDescent="0.25"/>
    <row r="40" spans="1:26" x14ac:dyDescent="0.25">
      <c r="X40" s="6"/>
      <c r="Y40" s="6"/>
      <c r="Z40" s="6"/>
    </row>
    <row r="41" spans="1:26" x14ac:dyDescent="0.25">
      <c r="B41" s="4"/>
      <c r="C41" s="4"/>
      <c r="U41" s="1"/>
    </row>
    <row r="43" spans="1:26" x14ac:dyDescent="0.25">
      <c r="U43" s="1"/>
    </row>
    <row r="44" spans="1:26" ht="17.25" customHeight="1" x14ac:dyDescent="0.35">
      <c r="D44" s="3"/>
      <c r="E44" s="3"/>
      <c r="F44" s="3"/>
      <c r="U44" s="1"/>
    </row>
  </sheetData>
  <sheetProtection formatColumns="0"/>
  <mergeCells count="32">
    <mergeCell ref="A25:B25"/>
    <mergeCell ref="A28:O36"/>
    <mergeCell ref="E7:F8"/>
    <mergeCell ref="A7:B10"/>
    <mergeCell ref="C7:D8"/>
    <mergeCell ref="C9:C10"/>
    <mergeCell ref="D9:D10"/>
    <mergeCell ref="K9:L9"/>
    <mergeCell ref="G7:L8"/>
    <mergeCell ref="G9:G10"/>
    <mergeCell ref="H9:H10"/>
    <mergeCell ref="I9:I10"/>
    <mergeCell ref="J9:J10"/>
    <mergeCell ref="A11:B11"/>
    <mergeCell ref="C12:C24"/>
    <mergeCell ref="D12:D24"/>
    <mergeCell ref="A3:B3"/>
    <mergeCell ref="A4:B4"/>
    <mergeCell ref="A5:B5"/>
    <mergeCell ref="E9:E10"/>
    <mergeCell ref="F9:F10"/>
    <mergeCell ref="W7:Y8"/>
    <mergeCell ref="W9:W10"/>
    <mergeCell ref="X9:X10"/>
    <mergeCell ref="Y9:Y10"/>
    <mergeCell ref="M7:P8"/>
    <mergeCell ref="M9:N9"/>
    <mergeCell ref="O9:P9"/>
    <mergeCell ref="Q7:V8"/>
    <mergeCell ref="Q9:R9"/>
    <mergeCell ref="S9:T9"/>
    <mergeCell ref="U9:V9"/>
  </mergeCells>
  <pageMargins left="0.25" right="0.25" top="0.75" bottom="0.75" header="0.3" footer="0.3"/>
  <pageSetup paperSize="8" scale="24" orientation="landscape" r:id="rId1"/>
  <rowBreaks count="1" manualBreakCount="1">
    <brk id="37" max="16383" man="1"/>
  </rowBreaks>
  <colBreaks count="1" manualBreakCount="1">
    <brk id="25" max="43" man="1"/>
  </colBreaks>
  <ignoredErrors>
    <ignoredError sqref="M25:Q25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PO</vt:lpstr>
      <vt:lpstr>PO!Obszar_wydruku</vt:lpstr>
    </vt:vector>
  </TitlesOfParts>
  <Company>MRiRW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Kłopotowska Anna</dc:creator>
  <cp:lastModifiedBy>Mateusz Żyndul</cp:lastModifiedBy>
  <cp:lastPrinted>2021-02-12T12:33:55Z</cp:lastPrinted>
  <dcterms:created xsi:type="dcterms:W3CDTF">2016-07-11T06:59:17Z</dcterms:created>
  <dcterms:modified xsi:type="dcterms:W3CDTF">2025-01-09T11:12:26Z</dcterms:modified>
</cp:coreProperties>
</file>